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2515" windowHeight="9780"/>
  </bookViews>
  <sheets>
    <sheet name="Beispielmagier 3" sheetId="23" r:id="rId1"/>
    <sheet name="Formeln und Werte" sheetId="7" r:id="rId2"/>
  </sheets>
  <definedNames>
    <definedName name="_1W6">RANDBETWEEN(1,6)</definedName>
    <definedName name="_2W6">RANDBETWEEN(2,12)</definedName>
    <definedName name="_3W6">RANDBETWEEN(3,18)</definedName>
    <definedName name="_4W6">RANDBETWEEN(4,24)</definedName>
    <definedName name="_5W6">RANDBETWEEN(5,30)</definedName>
    <definedName name="_6W6">RANDBETWEEN(6,36)</definedName>
    <definedName name="_7W6">RANDBETWEEN(7,42)</definedName>
    <definedName name="_8W6">RANDBETWEEN(8,49)</definedName>
  </definedNames>
  <calcPr calcId="145621"/>
</workbook>
</file>

<file path=xl/calcChain.xml><?xml version="1.0" encoding="utf-8"?>
<calcChain xmlns="http://schemas.openxmlformats.org/spreadsheetml/2006/main">
  <c r="A121" i="23" l="1"/>
  <c r="A117" i="23"/>
  <c r="A113" i="23"/>
  <c r="A109" i="23"/>
  <c r="A105" i="23"/>
  <c r="A101" i="23"/>
  <c r="A97" i="23"/>
  <c r="A93" i="23"/>
  <c r="A89" i="23"/>
  <c r="A85" i="23"/>
  <c r="A81" i="23"/>
  <c r="A77" i="23"/>
  <c r="A73" i="23"/>
  <c r="A69" i="23"/>
  <c r="A65" i="23"/>
  <c r="A61" i="23"/>
  <c r="A57" i="23"/>
  <c r="A53" i="23"/>
  <c r="A49" i="23"/>
  <c r="D57" i="23"/>
  <c r="A119" i="23" s="1"/>
  <c r="A45" i="23"/>
  <c r="A40" i="23"/>
  <c r="A39" i="23"/>
  <c r="D39" i="23"/>
  <c r="A47" i="23" s="1"/>
  <c r="D40" i="23"/>
  <c r="A52" i="23" s="1"/>
  <c r="D41" i="23"/>
  <c r="A56" i="23" s="1"/>
  <c r="D42" i="23"/>
  <c r="D43" i="23"/>
  <c r="A63" i="23" s="1"/>
  <c r="D44" i="23"/>
  <c r="A68" i="23" s="1"/>
  <c r="D45" i="23"/>
  <c r="A72" i="23" s="1"/>
  <c r="D46" i="23"/>
  <c r="D47" i="23"/>
  <c r="A79" i="23" s="1"/>
  <c r="D48" i="23"/>
  <c r="A84" i="23" s="1"/>
  <c r="D49" i="23"/>
  <c r="A88" i="23" s="1"/>
  <c r="D50" i="23"/>
  <c r="D51" i="23"/>
  <c r="A95" i="23" s="1"/>
  <c r="D52" i="23"/>
  <c r="A100" i="23" s="1"/>
  <c r="D53" i="23"/>
  <c r="A104" i="23" s="1"/>
  <c r="D54" i="23"/>
  <c r="D55" i="23"/>
  <c r="A111" i="23" s="1"/>
  <c r="D56" i="23"/>
  <c r="A116" i="23" s="1"/>
  <c r="D38" i="23"/>
  <c r="A43" i="23" s="1"/>
  <c r="A3" i="23"/>
  <c r="A151" i="23"/>
  <c r="A150" i="23"/>
  <c r="A148" i="23"/>
  <c r="A147" i="23"/>
  <c r="A145" i="23"/>
  <c r="A144" i="23"/>
  <c r="A142" i="23"/>
  <c r="A141" i="23"/>
  <c r="A139" i="23"/>
  <c r="A138" i="23"/>
  <c r="A136" i="23"/>
  <c r="A135" i="23"/>
  <c r="A133" i="23"/>
  <c r="A132" i="23"/>
  <c r="A130" i="23"/>
  <c r="A129" i="23"/>
  <c r="A127" i="23"/>
  <c r="A126" i="23"/>
  <c r="A124" i="23"/>
  <c r="A123" i="23"/>
  <c r="A37" i="23"/>
  <c r="A36" i="23"/>
  <c r="A35" i="23"/>
  <c r="A41" i="23"/>
  <c r="A33" i="23"/>
  <c r="A32" i="23"/>
  <c r="A31" i="23"/>
  <c r="A29" i="23"/>
  <c r="A28" i="23"/>
  <c r="A27" i="23"/>
  <c r="A25" i="23"/>
  <c r="A24" i="23"/>
  <c r="A23" i="23"/>
  <c r="A21" i="23"/>
  <c r="A20" i="23"/>
  <c r="A19" i="23"/>
  <c r="A17" i="23"/>
  <c r="A16" i="23"/>
  <c r="A15" i="23"/>
  <c r="A13" i="23"/>
  <c r="A12" i="23"/>
  <c r="A11" i="23"/>
  <c r="A9" i="23"/>
  <c r="A8" i="23"/>
  <c r="A7" i="23"/>
  <c r="A5" i="23"/>
  <c r="G2" i="7"/>
  <c r="A120" i="23" l="1"/>
  <c r="A44" i="23"/>
  <c r="A99" i="23"/>
  <c r="A51" i="23"/>
  <c r="A115" i="23"/>
  <c r="A64" i="23"/>
  <c r="A96" i="23"/>
  <c r="A67" i="23"/>
  <c r="A83" i="23"/>
  <c r="A48" i="23"/>
  <c r="A80" i="23"/>
  <c r="A112" i="23"/>
  <c r="A55" i="23"/>
  <c r="A71" i="23"/>
  <c r="A87" i="23"/>
  <c r="A103" i="23"/>
  <c r="A60" i="23"/>
  <c r="A76" i="23"/>
  <c r="A92" i="23"/>
  <c r="A108" i="23"/>
  <c r="A59" i="23"/>
  <c r="A75" i="23"/>
  <c r="A91" i="23"/>
  <c r="A107" i="23"/>
  <c r="U2" i="7" l="1"/>
  <c r="R9" i="7"/>
  <c r="R8" i="7"/>
  <c r="R7" i="7"/>
  <c r="R6" i="7"/>
  <c r="R5" i="7"/>
  <c r="R4" i="7"/>
  <c r="R3" i="7"/>
  <c r="R2" i="7"/>
  <c r="O9" i="7"/>
  <c r="O8" i="7"/>
  <c r="O7" i="7"/>
  <c r="O6" i="7"/>
  <c r="O5" i="7"/>
  <c r="O4" i="7"/>
  <c r="O3" i="7"/>
  <c r="O2" i="7"/>
  <c r="L9" i="7"/>
  <c r="L8" i="7"/>
  <c r="L7" i="7"/>
  <c r="L6" i="7"/>
  <c r="L5" i="7"/>
  <c r="L4" i="7"/>
  <c r="L3" i="7"/>
  <c r="L2" i="7"/>
  <c r="I2" i="7"/>
  <c r="F9" i="7"/>
  <c r="F8" i="7"/>
  <c r="F7" i="7"/>
  <c r="F6" i="7"/>
  <c r="F5" i="7"/>
  <c r="F4" i="7"/>
  <c r="F3" i="7"/>
  <c r="F2" i="7"/>
  <c r="C9" i="7"/>
  <c r="C8" i="7"/>
  <c r="C7" i="7"/>
  <c r="C6" i="7"/>
  <c r="C5" i="7"/>
  <c r="C4" i="7"/>
  <c r="C3" i="7"/>
  <c r="C2" i="7"/>
  <c r="I9" i="7"/>
  <c r="I8" i="7"/>
  <c r="I7" i="7"/>
  <c r="I6" i="7"/>
  <c r="I5" i="7"/>
  <c r="I4" i="7"/>
  <c r="I3" i="7"/>
  <c r="M3" i="7"/>
  <c r="D9" i="7"/>
  <c r="G7" i="7"/>
  <c r="S9" i="7"/>
  <c r="D8" i="7"/>
  <c r="M7" i="7"/>
  <c r="S3" i="7"/>
  <c r="J2" i="7"/>
  <c r="S6" i="7"/>
  <c r="G9" i="7"/>
  <c r="D5" i="7"/>
  <c r="G5" i="7"/>
  <c r="G8" i="7"/>
  <c r="S7" i="7"/>
  <c r="P9" i="7"/>
  <c r="P2" i="7"/>
  <c r="M6" i="7"/>
  <c r="D7" i="7"/>
  <c r="J3" i="7"/>
  <c r="J5" i="7"/>
  <c r="P5" i="7"/>
  <c r="J8" i="7"/>
  <c r="P7" i="7"/>
  <c r="J6" i="7"/>
  <c r="M5" i="7"/>
  <c r="J4" i="7"/>
  <c r="P3" i="7"/>
  <c r="V2" i="7"/>
  <c r="S8" i="7"/>
  <c r="P4" i="7"/>
  <c r="G3" i="7"/>
  <c r="S5" i="7"/>
  <c r="J7" i="7"/>
  <c r="D2" i="7"/>
  <c r="S2" i="7"/>
  <c r="P8" i="7"/>
  <c r="M9" i="7"/>
  <c r="M2" i="7"/>
  <c r="M4" i="7"/>
  <c r="G4" i="7"/>
  <c r="D4" i="7"/>
  <c r="P6" i="7"/>
  <c r="D3" i="7"/>
  <c r="M8" i="7"/>
  <c r="G6" i="7"/>
  <c r="S4" i="7"/>
  <c r="J9" i="7"/>
  <c r="D6" i="7"/>
</calcChain>
</file>

<file path=xl/sharedStrings.xml><?xml version="1.0" encoding="utf-8"?>
<sst xmlns="http://schemas.openxmlformats.org/spreadsheetml/2006/main" count="161" uniqueCount="127">
  <si>
    <t>LP</t>
  </si>
  <si>
    <t>AP</t>
  </si>
  <si>
    <t>St</t>
  </si>
  <si>
    <t>Gw</t>
  </si>
  <si>
    <t>B</t>
  </si>
  <si>
    <t>Abwehr</t>
  </si>
  <si>
    <t>Waffe Typ</t>
  </si>
  <si>
    <t>Waffe EW</t>
  </si>
  <si>
    <t>Waffe 1</t>
  </si>
  <si>
    <t>Waffe 2</t>
  </si>
  <si>
    <t>Waffe 3</t>
  </si>
  <si>
    <t>Name</t>
  </si>
  <si>
    <t>Grad</t>
  </si>
  <si>
    <t>Modifikator</t>
  </si>
  <si>
    <t>Würfel Schaden</t>
  </si>
  <si>
    <t>Modifikator Schaden</t>
  </si>
  <si>
    <t>Anzahl Würfel Schaden</t>
  </si>
  <si>
    <t>Resistenz</t>
  </si>
  <si>
    <t>Geist</t>
  </si>
  <si>
    <t>Körper</t>
  </si>
  <si>
    <t>Umgebung</t>
  </si>
  <si>
    <t>1W6</t>
  </si>
  <si>
    <t>2W6</t>
  </si>
  <si>
    <t>Würfel</t>
  </si>
  <si>
    <t>3W6</t>
  </si>
  <si>
    <t>4W6</t>
  </si>
  <si>
    <t>5W6</t>
  </si>
  <si>
    <t>6W6</t>
  </si>
  <si>
    <t>7W6</t>
  </si>
  <si>
    <t>8W6</t>
  </si>
  <si>
    <t>W6</t>
  </si>
  <si>
    <t>W3</t>
  </si>
  <si>
    <t>W4</t>
  </si>
  <si>
    <t>1W3</t>
  </si>
  <si>
    <t>2W3</t>
  </si>
  <si>
    <t>3W3</t>
  </si>
  <si>
    <t>1W4</t>
  </si>
  <si>
    <t>2W4</t>
  </si>
  <si>
    <t>3W4</t>
  </si>
  <si>
    <t>4W3</t>
  </si>
  <si>
    <t>5W3</t>
  </si>
  <si>
    <t>6W3</t>
  </si>
  <si>
    <t>7W3</t>
  </si>
  <si>
    <t>8W3</t>
  </si>
  <si>
    <t>4W4</t>
  </si>
  <si>
    <t>5W4</t>
  </si>
  <si>
    <t>6W4</t>
  </si>
  <si>
    <t>7W4</t>
  </si>
  <si>
    <t>8W4</t>
  </si>
  <si>
    <t>W8</t>
  </si>
  <si>
    <t>W10</t>
  </si>
  <si>
    <t>W20</t>
  </si>
  <si>
    <t>1W8</t>
  </si>
  <si>
    <t>2W8</t>
  </si>
  <si>
    <t>3W8</t>
  </si>
  <si>
    <t>4W8</t>
  </si>
  <si>
    <t>5W8</t>
  </si>
  <si>
    <t>6W8</t>
  </si>
  <si>
    <t>7W8</t>
  </si>
  <si>
    <t>8W8</t>
  </si>
  <si>
    <t>1W10</t>
  </si>
  <si>
    <t>2W10</t>
  </si>
  <si>
    <t>3W10</t>
  </si>
  <si>
    <t>4W10</t>
  </si>
  <si>
    <t>5W10</t>
  </si>
  <si>
    <t>6W10</t>
  </si>
  <si>
    <t>7W10</t>
  </si>
  <si>
    <t>8W10</t>
  </si>
  <si>
    <t>1W20</t>
  </si>
  <si>
    <t>2W20</t>
  </si>
  <si>
    <t>3W20</t>
  </si>
  <si>
    <t>4W20</t>
  </si>
  <si>
    <t>5W20</t>
  </si>
  <si>
    <t>6W20</t>
  </si>
  <si>
    <t>7W20</t>
  </si>
  <si>
    <t>8W20</t>
  </si>
  <si>
    <t>w100</t>
  </si>
  <si>
    <t>1W100</t>
  </si>
  <si>
    <t>Anzahl W10</t>
  </si>
  <si>
    <t>----</t>
  </si>
  <si>
    <t>Raufen</t>
  </si>
  <si>
    <t>Besonderheit</t>
  </si>
  <si>
    <t>Anzahl W8</t>
  </si>
  <si>
    <t>Zaubern</t>
  </si>
  <si>
    <t>Faust</t>
  </si>
  <si>
    <t>Nur mit schweren Waffen zu verletzen, z.B. Morgensternen, Schlachtbeilen, Stabkeulen, Kriegshämmern,…</t>
  </si>
  <si>
    <t>Rüstung</t>
  </si>
  <si>
    <t>OR</t>
  </si>
  <si>
    <t>Ohne Rüstung</t>
  </si>
  <si>
    <t>TR</t>
  </si>
  <si>
    <t>LR</t>
  </si>
  <si>
    <t>KR</t>
  </si>
  <si>
    <t>PR</t>
  </si>
  <si>
    <t>VR</t>
  </si>
  <si>
    <t>RR</t>
  </si>
  <si>
    <t>Textilrüstung</t>
  </si>
  <si>
    <t>Lederrüstung</t>
  </si>
  <si>
    <t>Kettenrüstung</t>
  </si>
  <si>
    <t>Plattenrüstung</t>
  </si>
  <si>
    <t>Vollrüstung</t>
  </si>
  <si>
    <t>Ritterrüstung</t>
  </si>
  <si>
    <t>RK</t>
  </si>
  <si>
    <t>LR (3)</t>
  </si>
  <si>
    <t>Zauber</t>
  </si>
  <si>
    <t>Bannen von Licht</t>
  </si>
  <si>
    <t>Dämonische Zaubermacht</t>
  </si>
  <si>
    <t>Frostball</t>
  </si>
  <si>
    <t>Heranholen</t>
  </si>
  <si>
    <t>Kraft entziehen</t>
  </si>
  <si>
    <t>Rost</t>
  </si>
  <si>
    <t>Schmerzen</t>
  </si>
  <si>
    <t>Wert</t>
  </si>
  <si>
    <t>Zauber 8</t>
  </si>
  <si>
    <t>Zauber 9</t>
  </si>
  <si>
    <t>Zauber 10</t>
  </si>
  <si>
    <t>Zauber 11</t>
  </si>
  <si>
    <t>Zauber 12</t>
  </si>
  <si>
    <t>Zauber 13</t>
  </si>
  <si>
    <t>Zauber 14</t>
  </si>
  <si>
    <t>Zauber 15</t>
  </si>
  <si>
    <t>Zauber 16</t>
  </si>
  <si>
    <t>Zauber 17</t>
  </si>
  <si>
    <t>Zauber 18</t>
  </si>
  <si>
    <t>Zauber 19</t>
  </si>
  <si>
    <t>Zauber 20</t>
  </si>
  <si>
    <t>Finsterer Gesell</t>
  </si>
  <si>
    <t>Diese Spalte (A) ergibt sich aus den Werten der Spalten B - N. Ggf überflüssige Einträge löschen (wenn man z.B. nur 2 NPCs braucht oder keine Zauber)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</si>
</sst>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8"/>
  <sheetViews>
    <sheetView tabSelected="1" workbookViewId="0">
      <selection activeCell="D29" sqref="D29"/>
    </sheetView>
  </sheetViews>
  <sheetFormatPr baseColWidth="10" defaultRowHeight="15" x14ac:dyDescent="0.25"/>
  <cols>
    <col min="1" max="1" width="78.140625" customWidth="1"/>
    <col min="2" max="2" width="11.42578125" style="5"/>
    <col min="3" max="3" width="29.28515625" customWidth="1"/>
    <col min="4" max="4" width="14.5703125" customWidth="1"/>
    <col min="5" max="10" width="6.140625" customWidth="1"/>
    <col min="11" max="12" width="5.7109375" customWidth="1"/>
    <col min="13" max="13" width="5.5703125" customWidth="1"/>
    <col min="14" max="14" width="4.5703125" customWidth="1"/>
  </cols>
  <sheetData>
    <row r="1" spans="1:14" x14ac:dyDescent="0.25">
      <c r="A1" t="s">
        <v>126</v>
      </c>
    </row>
    <row r="3" spans="1:14" ht="30" x14ac:dyDescent="0.25">
      <c r="A3" t="str">
        <f>D3&amp;" - "&amp;"Grad: "&amp;D5&amp;" - RK:"&amp;D11&amp;" - GW: "&amp;D12&amp;" - ST: "&amp;D13&amp;" - B: "&amp;D14</f>
        <v>Finsterer Gesell - Grad: 3 - RK:LR (3) - GW: 50 - ST: 70 - B: 18</v>
      </c>
      <c r="B3" s="4"/>
      <c r="C3" s="1" t="s">
        <v>11</v>
      </c>
      <c r="D3" s="1" t="s">
        <v>125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</row>
    <row r="4" spans="1:14" x14ac:dyDescent="0.25">
      <c r="A4" s="7" t="s">
        <v>79</v>
      </c>
      <c r="B4" s="4"/>
      <c r="C4" s="1"/>
      <c r="D4" s="1"/>
    </row>
    <row r="5" spans="1:14" x14ac:dyDescent="0.25">
      <c r="A5" t="str">
        <f>"Besonderheit: "&amp;C35</f>
        <v>Besonderheit: Nur mit schweren Waffen zu verletzen, z.B. Morgensternen, Schlachtbeilen, Stabkeulen, Kriegshämmern,…</v>
      </c>
      <c r="B5" s="4"/>
      <c r="C5" s="1" t="s">
        <v>12</v>
      </c>
      <c r="D5" s="2">
        <v>3</v>
      </c>
    </row>
    <row r="6" spans="1:14" x14ac:dyDescent="0.25">
      <c r="A6" s="7" t="s">
        <v>79</v>
      </c>
      <c r="B6" s="4"/>
      <c r="C6" s="1"/>
      <c r="D6" s="2"/>
    </row>
    <row r="7" spans="1:14" x14ac:dyDescent="0.25">
      <c r="A7" t="str">
        <f>"~~~~ wurf.ew.1.20.0."&amp;D15</f>
        <v>~~~~ wurf.ew.1.20.0.12</v>
      </c>
      <c r="B7" s="9" t="s">
        <v>0</v>
      </c>
      <c r="C7" s="1" t="s">
        <v>82</v>
      </c>
      <c r="D7" s="2">
        <v>1</v>
      </c>
      <c r="E7">
        <v>12</v>
      </c>
      <c r="F7">
        <v>12</v>
      </c>
      <c r="G7">
        <v>12</v>
      </c>
      <c r="H7">
        <v>12</v>
      </c>
      <c r="I7">
        <v>12</v>
      </c>
      <c r="J7">
        <v>12</v>
      </c>
      <c r="K7">
        <v>12</v>
      </c>
      <c r="L7">
        <v>12</v>
      </c>
      <c r="M7">
        <v>12</v>
      </c>
      <c r="N7">
        <v>12</v>
      </c>
    </row>
    <row r="8" spans="1:14" x14ac:dyDescent="0.25">
      <c r="A8" t="str">
        <f>"Abwehr+"&amp;D15</f>
        <v>Abwehr+12</v>
      </c>
      <c r="B8" s="9"/>
      <c r="C8" s="1" t="s">
        <v>13</v>
      </c>
      <c r="D8" s="2">
        <v>4</v>
      </c>
    </row>
    <row r="9" spans="1:14" x14ac:dyDescent="0.25">
      <c r="A9" t="str">
        <f>"~~~~"</f>
        <v>~~~~</v>
      </c>
      <c r="B9" s="9" t="s">
        <v>1</v>
      </c>
      <c r="C9" s="1" t="s">
        <v>78</v>
      </c>
      <c r="D9" s="2">
        <v>1</v>
      </c>
      <c r="E9">
        <v>16</v>
      </c>
      <c r="F9">
        <v>16</v>
      </c>
      <c r="G9">
        <v>16</v>
      </c>
      <c r="H9">
        <v>16</v>
      </c>
      <c r="I9">
        <v>16</v>
      </c>
      <c r="J9">
        <v>16</v>
      </c>
      <c r="K9">
        <v>16</v>
      </c>
      <c r="L9">
        <v>16</v>
      </c>
      <c r="M9">
        <v>16</v>
      </c>
      <c r="N9">
        <v>16</v>
      </c>
    </row>
    <row r="10" spans="1:14" x14ac:dyDescent="0.25">
      <c r="B10" s="9"/>
      <c r="C10" s="1" t="s">
        <v>13</v>
      </c>
      <c r="D10" s="2">
        <v>6</v>
      </c>
    </row>
    <row r="11" spans="1:14" x14ac:dyDescent="0.25">
      <c r="A11" t="str">
        <f>"~~~~ wurf.ew.1.20.0."&amp;D16</f>
        <v>~~~~ wurf.ew.1.20.0.18</v>
      </c>
      <c r="B11" s="4"/>
      <c r="C11" s="1" t="s">
        <v>86</v>
      </c>
      <c r="D11" s="8" t="s">
        <v>102</v>
      </c>
    </row>
    <row r="12" spans="1:14" x14ac:dyDescent="0.25">
      <c r="A12" t="str">
        <f>"Resistenz Geist+"&amp;D16</f>
        <v>Resistenz Geist+18</v>
      </c>
      <c r="B12" s="4"/>
      <c r="C12" s="1" t="s">
        <v>3</v>
      </c>
      <c r="D12" s="2">
        <v>50</v>
      </c>
      <c r="F12" t="s">
        <v>101</v>
      </c>
    </row>
    <row r="13" spans="1:14" x14ac:dyDescent="0.25">
      <c r="A13" t="str">
        <f>"~~~~"</f>
        <v>~~~~</v>
      </c>
      <c r="B13" s="4"/>
      <c r="C13" s="1" t="s">
        <v>2</v>
      </c>
      <c r="D13" s="2">
        <v>70</v>
      </c>
      <c r="F13">
        <v>0</v>
      </c>
      <c r="G13" t="s">
        <v>87</v>
      </c>
      <c r="H13" t="s">
        <v>88</v>
      </c>
    </row>
    <row r="14" spans="1:14" x14ac:dyDescent="0.25">
      <c r="B14" s="4"/>
      <c r="C14" s="1" t="s">
        <v>4</v>
      </c>
      <c r="D14" s="2">
        <v>18</v>
      </c>
      <c r="F14">
        <v>1</v>
      </c>
      <c r="G14" t="s">
        <v>89</v>
      </c>
      <c r="H14" t="s">
        <v>95</v>
      </c>
    </row>
    <row r="15" spans="1:14" x14ac:dyDescent="0.25">
      <c r="A15" t="str">
        <f>"~~~~ wurf.ew.1.20.0."&amp;D17</f>
        <v>~~~~ wurf.ew.1.20.0.18</v>
      </c>
      <c r="B15" s="4"/>
      <c r="C15" s="1" t="s">
        <v>5</v>
      </c>
      <c r="D15" s="2">
        <v>12</v>
      </c>
      <c r="F15">
        <v>2</v>
      </c>
      <c r="G15" t="s">
        <v>90</v>
      </c>
      <c r="H15" t="s">
        <v>96</v>
      </c>
    </row>
    <row r="16" spans="1:14" x14ac:dyDescent="0.25">
      <c r="A16" t="str">
        <f>"Resistenz Körper+"&amp;D17</f>
        <v>Resistenz Körper+18</v>
      </c>
      <c r="B16" s="9" t="s">
        <v>17</v>
      </c>
      <c r="C16" s="1" t="s">
        <v>18</v>
      </c>
      <c r="D16" s="2">
        <v>18</v>
      </c>
      <c r="F16">
        <v>3</v>
      </c>
      <c r="G16" t="s">
        <v>91</v>
      </c>
      <c r="H16" t="s">
        <v>97</v>
      </c>
    </row>
    <row r="17" spans="1:8" x14ac:dyDescent="0.25">
      <c r="A17" t="str">
        <f>"~~~~"</f>
        <v>~~~~</v>
      </c>
      <c r="B17" s="9"/>
      <c r="C17" s="1" t="s">
        <v>19</v>
      </c>
      <c r="D17" s="2">
        <v>18</v>
      </c>
      <c r="F17">
        <v>4</v>
      </c>
      <c r="G17" t="s">
        <v>92</v>
      </c>
      <c r="H17" t="s">
        <v>98</v>
      </c>
    </row>
    <row r="18" spans="1:8" x14ac:dyDescent="0.25">
      <c r="B18" s="9"/>
      <c r="C18" s="1" t="s">
        <v>20</v>
      </c>
      <c r="D18" s="2">
        <v>14</v>
      </c>
      <c r="F18">
        <v>5</v>
      </c>
      <c r="G18" t="s">
        <v>93</v>
      </c>
      <c r="H18" t="s">
        <v>99</v>
      </c>
    </row>
    <row r="19" spans="1:8" x14ac:dyDescent="0.25">
      <c r="A19" t="str">
        <f>"~~~~ wurf.ew.1.20.0."&amp;D18</f>
        <v>~~~~ wurf.ew.1.20.0.14</v>
      </c>
      <c r="B19" s="9" t="s">
        <v>8</v>
      </c>
      <c r="C19" s="1" t="s">
        <v>6</v>
      </c>
      <c r="D19" s="2" t="s">
        <v>84</v>
      </c>
      <c r="F19">
        <v>6</v>
      </c>
      <c r="G19" t="s">
        <v>94</v>
      </c>
      <c r="H19" t="s">
        <v>100</v>
      </c>
    </row>
    <row r="20" spans="1:8" x14ac:dyDescent="0.25">
      <c r="A20" t="str">
        <f>"Resistenz Umgebung+"&amp;D18</f>
        <v>Resistenz Umgebung+14</v>
      </c>
      <c r="B20" s="9"/>
      <c r="C20" s="1" t="s">
        <v>7</v>
      </c>
      <c r="D20" s="2">
        <v>8</v>
      </c>
    </row>
    <row r="21" spans="1:8" x14ac:dyDescent="0.25">
      <c r="A21" t="str">
        <f>"~~~~"</f>
        <v>~~~~</v>
      </c>
      <c r="B21" s="9"/>
      <c r="C21" s="1" t="s">
        <v>16</v>
      </c>
      <c r="D21" s="2">
        <v>1</v>
      </c>
    </row>
    <row r="22" spans="1:8" x14ac:dyDescent="0.25">
      <c r="B22" s="9"/>
      <c r="C22" s="1" t="s">
        <v>14</v>
      </c>
      <c r="D22" s="2">
        <v>6</v>
      </c>
    </row>
    <row r="23" spans="1:8" x14ac:dyDescent="0.25">
      <c r="A23" t="str">
        <f>"~~~~ wurf.ew.1.20.0."&amp;D20</f>
        <v>~~~~ wurf.ew.1.20.0.8</v>
      </c>
      <c r="B23" s="9"/>
      <c r="C23" s="3" t="s">
        <v>15</v>
      </c>
      <c r="D23" s="2">
        <v>4</v>
      </c>
    </row>
    <row r="24" spans="1:8" x14ac:dyDescent="0.25">
      <c r="A24" t="str">
        <f>"EW: "&amp;D19&amp;"+"&amp;D20&amp;","&amp;E18</f>
        <v>EW: Faust+8,</v>
      </c>
      <c r="B24" s="9" t="s">
        <v>9</v>
      </c>
      <c r="C24" s="1" t="s">
        <v>6</v>
      </c>
      <c r="D24" s="2" t="s">
        <v>80</v>
      </c>
    </row>
    <row r="25" spans="1:8" x14ac:dyDescent="0.25">
      <c r="A25" t="str">
        <f>"~~~~"</f>
        <v>~~~~</v>
      </c>
      <c r="B25" s="9"/>
      <c r="C25" s="1" t="s">
        <v>7</v>
      </c>
      <c r="D25" s="2">
        <v>6</v>
      </c>
    </row>
    <row r="26" spans="1:8" x14ac:dyDescent="0.25">
      <c r="B26" s="9"/>
      <c r="C26" s="1" t="s">
        <v>16</v>
      </c>
      <c r="D26" s="2">
        <v>1</v>
      </c>
    </row>
    <row r="27" spans="1:8" x14ac:dyDescent="0.25">
      <c r="A27" t="str">
        <f>"~~~~ wurf.sw."&amp;D21&amp;"."&amp;D22&amp;"."&amp;D23</f>
        <v>~~~~ wurf.sw.1.6.4</v>
      </c>
      <c r="B27" s="9"/>
      <c r="C27" s="1" t="s">
        <v>14</v>
      </c>
      <c r="D27" s="2">
        <v>6</v>
      </c>
    </row>
    <row r="28" spans="1:8" x14ac:dyDescent="0.25">
      <c r="A28" t="str">
        <f>"Schaden: "&amp;D21&amp;"W"&amp;D22&amp;"+"&amp;D23</f>
        <v>Schaden: 1W6+4</v>
      </c>
      <c r="B28" s="9"/>
      <c r="C28" s="3" t="s">
        <v>15</v>
      </c>
      <c r="D28" s="2">
        <v>0</v>
      </c>
    </row>
    <row r="29" spans="1:8" x14ac:dyDescent="0.25">
      <c r="A29" t="str">
        <f>"~~~~"</f>
        <v>~~~~</v>
      </c>
      <c r="B29" s="9" t="s">
        <v>10</v>
      </c>
      <c r="C29" s="1" t="s">
        <v>6</v>
      </c>
      <c r="D29" s="2"/>
    </row>
    <row r="30" spans="1:8" x14ac:dyDescent="0.25">
      <c r="B30" s="9"/>
      <c r="C30" s="1" t="s">
        <v>7</v>
      </c>
      <c r="D30" s="2"/>
    </row>
    <row r="31" spans="1:8" x14ac:dyDescent="0.25">
      <c r="A31" t="str">
        <f>"~~~~ wurf.ew.1.20.0."&amp;D25</f>
        <v>~~~~ wurf.ew.1.20.0.6</v>
      </c>
      <c r="B31" s="9"/>
      <c r="C31" s="1" t="s">
        <v>16</v>
      </c>
      <c r="D31" s="2"/>
    </row>
    <row r="32" spans="1:8" x14ac:dyDescent="0.25">
      <c r="A32" t="str">
        <f>"EW: "&amp;D24&amp;"+"&amp;D25</f>
        <v>EW: Raufen+6</v>
      </c>
      <c r="B32" s="9"/>
      <c r="C32" s="1" t="s">
        <v>14</v>
      </c>
      <c r="D32" s="2"/>
    </row>
    <row r="33" spans="1:38" x14ac:dyDescent="0.25">
      <c r="A33" t="str">
        <f>"~~~~"</f>
        <v>~~~~</v>
      </c>
      <c r="B33" s="9"/>
      <c r="C33" s="3" t="s">
        <v>15</v>
      </c>
      <c r="D33" s="2"/>
    </row>
    <row r="35" spans="1:38" ht="60" x14ac:dyDescent="0.25">
      <c r="A35" t="str">
        <f>"~~~~ wurf.ew.1.20.0."&amp;D30</f>
        <v>~~~~ wurf.ew.1.20.0.</v>
      </c>
      <c r="B35" s="5" t="s">
        <v>81</v>
      </c>
      <c r="C35" s="1" t="s">
        <v>85</v>
      </c>
    </row>
    <row r="36" spans="1:38" x14ac:dyDescent="0.25">
      <c r="A36" t="str">
        <f>"EW: "&amp;D29&amp;"+"&amp;D30</f>
        <v>EW: +</v>
      </c>
    </row>
    <row r="37" spans="1:38" s="5" customFormat="1" x14ac:dyDescent="0.25">
      <c r="A37" t="str">
        <f>"~~~~"</f>
        <v>~~~~</v>
      </c>
      <c r="B37" s="5" t="s">
        <v>83</v>
      </c>
      <c r="C37" s="5" t="s">
        <v>111</v>
      </c>
      <c r="D37">
        <v>12</v>
      </c>
      <c r="E37"/>
      <c r="G37"/>
      <c r="H37"/>
      <c r="I37"/>
      <c r="J37"/>
      <c r="K37"/>
      <c r="L37"/>
    </row>
    <row r="38" spans="1:38" s="5" customFormat="1" x14ac:dyDescent="0.25">
      <c r="A38"/>
      <c r="B38" s="5" t="s">
        <v>103</v>
      </c>
      <c r="C38" t="s">
        <v>104</v>
      </c>
      <c r="D38">
        <f>$D$37</f>
        <v>12</v>
      </c>
      <c r="E38"/>
      <c r="F38"/>
      <c r="G38"/>
      <c r="H38"/>
      <c r="I38"/>
      <c r="J38"/>
      <c r="K38"/>
      <c r="L38"/>
    </row>
    <row r="39" spans="1:38" s="5" customFormat="1" x14ac:dyDescent="0.25">
      <c r="A39" t="str">
        <f>"~~~~ wurf.sw."&amp;D31&amp;"."&amp;D32&amp;"."&amp;D33</f>
        <v>~~~~ wurf.sw...</v>
      </c>
      <c r="B39" s="5" t="s">
        <v>103</v>
      </c>
      <c r="C39" t="s">
        <v>105</v>
      </c>
      <c r="D39">
        <f t="shared" ref="D39:D57" si="0">$D$37</f>
        <v>12</v>
      </c>
      <c r="E39"/>
      <c r="F39"/>
      <c r="G39"/>
      <c r="H39"/>
      <c r="I39"/>
      <c r="J39"/>
      <c r="K39"/>
      <c r="L39"/>
      <c r="O39"/>
      <c r="P39"/>
      <c r="Q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5" customFormat="1" x14ac:dyDescent="0.25">
      <c r="A40" t="str">
        <f>"Schaden: "&amp;D31&amp;"W"&amp;D32&amp;"+"&amp;D33</f>
        <v>Schaden: W+</v>
      </c>
      <c r="B40" s="5" t="s">
        <v>103</v>
      </c>
      <c r="C40" t="s">
        <v>106</v>
      </c>
      <c r="D40">
        <f t="shared" si="0"/>
        <v>12</v>
      </c>
      <c r="E40"/>
      <c r="F40"/>
      <c r="G40"/>
      <c r="H40"/>
      <c r="I40"/>
      <c r="J40"/>
      <c r="K40"/>
      <c r="L40"/>
      <c r="O40"/>
      <c r="P40"/>
      <c r="Q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5" customFormat="1" x14ac:dyDescent="0.25">
      <c r="A41" t="str">
        <f>"~~~~"</f>
        <v>~~~~</v>
      </c>
      <c r="B41" s="5" t="s">
        <v>103</v>
      </c>
      <c r="C41" t="s">
        <v>107</v>
      </c>
      <c r="D41">
        <f t="shared" si="0"/>
        <v>12</v>
      </c>
      <c r="E41"/>
      <c r="F41"/>
      <c r="G41"/>
      <c r="H41"/>
      <c r="I41"/>
      <c r="J41"/>
      <c r="K41"/>
      <c r="L41"/>
      <c r="O41"/>
      <c r="P41"/>
      <c r="Q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5" customFormat="1" x14ac:dyDescent="0.25">
      <c r="B42" s="5" t="s">
        <v>103</v>
      </c>
      <c r="C42" t="s">
        <v>108</v>
      </c>
      <c r="D42">
        <f t="shared" si="0"/>
        <v>12</v>
      </c>
      <c r="E42"/>
      <c r="F42"/>
      <c r="G42"/>
      <c r="H42"/>
      <c r="I42"/>
      <c r="J42"/>
      <c r="K42"/>
      <c r="L42"/>
      <c r="O42"/>
      <c r="P42"/>
      <c r="Q42"/>
    </row>
    <row r="43" spans="1:38" s="5" customFormat="1" x14ac:dyDescent="0.25">
      <c r="A43" t="str">
        <f>"~~~~ wurf.ew.1.20.0."&amp;$D$38</f>
        <v>~~~~ wurf.ew.1.20.0.12</v>
      </c>
      <c r="B43" s="5" t="s">
        <v>103</v>
      </c>
      <c r="C43" t="s">
        <v>109</v>
      </c>
      <c r="D43">
        <f t="shared" si="0"/>
        <v>12</v>
      </c>
      <c r="E43"/>
      <c r="F43"/>
      <c r="G43"/>
      <c r="H43"/>
      <c r="I43"/>
      <c r="J43"/>
      <c r="K43"/>
      <c r="L43"/>
      <c r="O43"/>
      <c r="P43"/>
      <c r="Q43"/>
    </row>
    <row r="44" spans="1:38" s="5" customFormat="1" x14ac:dyDescent="0.25">
      <c r="A44" t="str">
        <f>"EW: "&amp;$C$38&amp;"+"&amp;$D$38</f>
        <v>EW: Bannen von Licht+12</v>
      </c>
      <c r="B44" s="5" t="s">
        <v>103</v>
      </c>
      <c r="C44" t="s">
        <v>110</v>
      </c>
      <c r="D44">
        <f t="shared" si="0"/>
        <v>12</v>
      </c>
      <c r="E44"/>
      <c r="F44"/>
      <c r="G44"/>
      <c r="I44"/>
      <c r="J44"/>
      <c r="K44"/>
      <c r="L44"/>
      <c r="O44"/>
      <c r="P44"/>
      <c r="Q44"/>
    </row>
    <row r="45" spans="1:38" s="5" customFormat="1" x14ac:dyDescent="0.25">
      <c r="A45" t="str">
        <f>"~~~~"</f>
        <v>~~~~</v>
      </c>
      <c r="B45" s="5" t="s">
        <v>103</v>
      </c>
      <c r="C45" t="s">
        <v>112</v>
      </c>
      <c r="D45">
        <f t="shared" si="0"/>
        <v>12</v>
      </c>
      <c r="E45"/>
      <c r="F45"/>
      <c r="G45"/>
      <c r="I45"/>
      <c r="J45"/>
      <c r="K45"/>
      <c r="L45"/>
      <c r="O45"/>
      <c r="P45"/>
      <c r="Q45"/>
    </row>
    <row r="46" spans="1:38" s="5" customFormat="1" x14ac:dyDescent="0.25">
      <c r="A46"/>
      <c r="B46" s="5" t="s">
        <v>103</v>
      </c>
      <c r="C46" t="s">
        <v>113</v>
      </c>
      <c r="D46">
        <f t="shared" si="0"/>
        <v>12</v>
      </c>
      <c r="E46"/>
      <c r="F46"/>
      <c r="G46"/>
      <c r="I46"/>
      <c r="J46"/>
      <c r="K46"/>
      <c r="L46"/>
      <c r="O46"/>
      <c r="P46"/>
      <c r="Q46"/>
    </row>
    <row r="47" spans="1:38" s="5" customFormat="1" x14ac:dyDescent="0.25">
      <c r="A47" t="str">
        <f>"~~~~ wurf.ew.1.20.0."&amp;$D$39</f>
        <v>~~~~ wurf.ew.1.20.0.12</v>
      </c>
      <c r="B47" s="5" t="s">
        <v>103</v>
      </c>
      <c r="C47" t="s">
        <v>114</v>
      </c>
      <c r="D47">
        <f t="shared" si="0"/>
        <v>12</v>
      </c>
      <c r="E47"/>
      <c r="F47"/>
      <c r="G47"/>
      <c r="I47"/>
      <c r="J47"/>
      <c r="K47"/>
      <c r="L47"/>
      <c r="O47"/>
      <c r="P47"/>
      <c r="Q47"/>
    </row>
    <row r="48" spans="1:38" s="5" customFormat="1" x14ac:dyDescent="0.25">
      <c r="A48" t="str">
        <f>"EW: "&amp;$C$39&amp;"+"&amp;$D$39</f>
        <v>EW: Dämonische Zaubermacht+12</v>
      </c>
      <c r="B48" s="5" t="s">
        <v>103</v>
      </c>
      <c r="C48" t="s">
        <v>115</v>
      </c>
      <c r="D48">
        <f t="shared" si="0"/>
        <v>12</v>
      </c>
      <c r="E48"/>
      <c r="F48"/>
      <c r="G48"/>
      <c r="I48"/>
      <c r="J48"/>
      <c r="K48"/>
      <c r="L48"/>
      <c r="O48"/>
      <c r="P48"/>
      <c r="Q48"/>
    </row>
    <row r="49" spans="1:17" s="5" customFormat="1" x14ac:dyDescent="0.25">
      <c r="A49" t="str">
        <f>"~~~~"</f>
        <v>~~~~</v>
      </c>
      <c r="B49" s="5" t="s">
        <v>103</v>
      </c>
      <c r="C49" t="s">
        <v>116</v>
      </c>
      <c r="D49">
        <f t="shared" si="0"/>
        <v>12</v>
      </c>
      <c r="E49"/>
      <c r="F49"/>
      <c r="G49"/>
      <c r="I49"/>
      <c r="J49"/>
      <c r="K49"/>
      <c r="L49"/>
      <c r="O49"/>
      <c r="P49"/>
      <c r="Q49"/>
    </row>
    <row r="50" spans="1:17" s="5" customFormat="1" x14ac:dyDescent="0.25">
      <c r="B50" s="5" t="s">
        <v>103</v>
      </c>
      <c r="C50" t="s">
        <v>117</v>
      </c>
      <c r="D50">
        <f t="shared" si="0"/>
        <v>12</v>
      </c>
      <c r="E50"/>
      <c r="F50"/>
      <c r="G50"/>
      <c r="I50"/>
      <c r="J50"/>
      <c r="K50"/>
      <c r="L50"/>
      <c r="O50"/>
      <c r="P50"/>
      <c r="Q50"/>
    </row>
    <row r="51" spans="1:17" s="5" customFormat="1" x14ac:dyDescent="0.25">
      <c r="A51" t="str">
        <f>"~~~~ wurf.ew.1.20.0."&amp;$D$40</f>
        <v>~~~~ wurf.ew.1.20.0.12</v>
      </c>
      <c r="B51" s="5" t="s">
        <v>103</v>
      </c>
      <c r="C51" t="s">
        <v>118</v>
      </c>
      <c r="D51">
        <f t="shared" si="0"/>
        <v>12</v>
      </c>
      <c r="E51"/>
      <c r="F51"/>
      <c r="G51"/>
      <c r="I51"/>
      <c r="J51"/>
      <c r="K51"/>
      <c r="L51"/>
      <c r="O51"/>
      <c r="P51"/>
      <c r="Q51"/>
    </row>
    <row r="52" spans="1:17" s="5" customFormat="1" x14ac:dyDescent="0.25">
      <c r="A52" t="str">
        <f>"EW: "&amp;$C$40&amp;"+"&amp;$D$40</f>
        <v>EW: Frostball+12</v>
      </c>
      <c r="B52" s="5" t="s">
        <v>103</v>
      </c>
      <c r="C52" t="s">
        <v>119</v>
      </c>
      <c r="D52">
        <f t="shared" si="0"/>
        <v>12</v>
      </c>
      <c r="E52"/>
      <c r="F52"/>
      <c r="G52"/>
      <c r="I52"/>
      <c r="J52"/>
      <c r="K52"/>
      <c r="L52"/>
      <c r="O52"/>
      <c r="P52"/>
      <c r="Q52"/>
    </row>
    <row r="53" spans="1:17" s="5" customFormat="1" x14ac:dyDescent="0.25">
      <c r="A53" t="str">
        <f>"~~~~"</f>
        <v>~~~~</v>
      </c>
      <c r="B53" s="5" t="s">
        <v>103</v>
      </c>
      <c r="C53" t="s">
        <v>120</v>
      </c>
      <c r="D53">
        <f t="shared" si="0"/>
        <v>12</v>
      </c>
      <c r="E53"/>
      <c r="F53"/>
      <c r="G53"/>
      <c r="I53"/>
      <c r="J53"/>
      <c r="K53"/>
      <c r="L53"/>
      <c r="O53"/>
      <c r="P53"/>
      <c r="Q53"/>
    </row>
    <row r="54" spans="1:17" s="5" customFormat="1" x14ac:dyDescent="0.25">
      <c r="B54" s="5" t="s">
        <v>103</v>
      </c>
      <c r="C54" t="s">
        <v>121</v>
      </c>
      <c r="D54">
        <f t="shared" si="0"/>
        <v>12</v>
      </c>
      <c r="E54"/>
      <c r="F54"/>
      <c r="G54"/>
      <c r="I54"/>
      <c r="J54"/>
      <c r="K54"/>
      <c r="L54"/>
      <c r="O54"/>
      <c r="P54"/>
      <c r="Q54"/>
    </row>
    <row r="55" spans="1:17" x14ac:dyDescent="0.25">
      <c r="A55" t="str">
        <f>"~~~~ wurf.ew.1.20.0."&amp;$D$41</f>
        <v>~~~~ wurf.ew.1.20.0.12</v>
      </c>
      <c r="B55" s="5" t="s">
        <v>103</v>
      </c>
      <c r="C55" t="s">
        <v>122</v>
      </c>
      <c r="D55">
        <f t="shared" si="0"/>
        <v>12</v>
      </c>
    </row>
    <row r="56" spans="1:17" s="5" customFormat="1" x14ac:dyDescent="0.25">
      <c r="A56" t="str">
        <f>"EW: "&amp;$C$41&amp;"+"&amp;$D$41</f>
        <v>EW: Heranholen+12</v>
      </c>
      <c r="B56" s="5" t="s">
        <v>103</v>
      </c>
      <c r="C56" t="s">
        <v>123</v>
      </c>
      <c r="D56">
        <f t="shared" si="0"/>
        <v>12</v>
      </c>
      <c r="E56"/>
      <c r="F56"/>
      <c r="G56"/>
      <c r="I56"/>
      <c r="J56"/>
      <c r="K56"/>
      <c r="L56"/>
      <c r="M56"/>
      <c r="N56"/>
      <c r="O56"/>
      <c r="P56"/>
      <c r="Q56"/>
    </row>
    <row r="57" spans="1:17" s="5" customFormat="1" x14ac:dyDescent="0.25">
      <c r="A57" t="str">
        <f>"~~~~"</f>
        <v>~~~~</v>
      </c>
      <c r="B57" s="5" t="s">
        <v>103</v>
      </c>
      <c r="C57" t="s">
        <v>124</v>
      </c>
      <c r="D57">
        <f t="shared" si="0"/>
        <v>12</v>
      </c>
      <c r="E57"/>
      <c r="F57"/>
      <c r="G57"/>
      <c r="I57"/>
      <c r="J57"/>
      <c r="K57"/>
      <c r="L57"/>
      <c r="M57"/>
      <c r="N57"/>
      <c r="O57"/>
      <c r="P57"/>
      <c r="Q57"/>
    </row>
    <row r="58" spans="1:17" s="5" customFormat="1" x14ac:dyDescent="0.25">
      <c r="C58"/>
      <c r="D58"/>
      <c r="E58"/>
      <c r="F58"/>
      <c r="G58"/>
      <c r="I58"/>
      <c r="J58"/>
      <c r="K58"/>
      <c r="L58"/>
      <c r="M58"/>
      <c r="N58"/>
    </row>
    <row r="59" spans="1:17" s="5" customFormat="1" x14ac:dyDescent="0.25">
      <c r="A59" t="str">
        <f>"~~~~ wurf.ew.1.20.0."&amp;$D$42</f>
        <v>~~~~ wurf.ew.1.20.0.12</v>
      </c>
      <c r="C59"/>
      <c r="D59"/>
      <c r="E59"/>
      <c r="F59"/>
      <c r="G59"/>
      <c r="I59"/>
      <c r="J59"/>
      <c r="K59"/>
      <c r="L59"/>
      <c r="M59"/>
      <c r="N59"/>
    </row>
    <row r="60" spans="1:17" x14ac:dyDescent="0.25">
      <c r="A60" t="str">
        <f>"EW: "&amp;$C$42&amp;"+"&amp;$D$42</f>
        <v>EW: Kraft entziehen+12</v>
      </c>
    </row>
    <row r="61" spans="1:17" s="5" customFormat="1" x14ac:dyDescent="0.25">
      <c r="A61" t="str">
        <f>"~~~~"</f>
        <v>~~~~</v>
      </c>
      <c r="C61"/>
      <c r="D61"/>
    </row>
    <row r="62" spans="1:17" s="5" customFormat="1" x14ac:dyDescent="0.25">
      <c r="C62"/>
      <c r="D62"/>
    </row>
    <row r="63" spans="1:17" x14ac:dyDescent="0.25">
      <c r="A63" t="str">
        <f>"~~~~ wurf.ew.1.20.0."&amp;$D$43</f>
        <v>~~~~ wurf.ew.1.20.0.12</v>
      </c>
    </row>
    <row r="64" spans="1:17" s="5" customFormat="1" x14ac:dyDescent="0.25">
      <c r="A64" t="str">
        <f>"EW: "&amp;$C$43&amp;"+"&amp;$D$43</f>
        <v>EW: Rost+12</v>
      </c>
      <c r="C64"/>
      <c r="D64"/>
    </row>
    <row r="65" spans="1:14" s="5" customFormat="1" x14ac:dyDescent="0.25">
      <c r="A65" t="str">
        <f>"~~~~"</f>
        <v>~~~~</v>
      </c>
      <c r="C65"/>
      <c r="D65"/>
      <c r="F65"/>
      <c r="G65"/>
      <c r="H65"/>
      <c r="I65"/>
      <c r="J65"/>
      <c r="K65"/>
      <c r="L65"/>
      <c r="M65"/>
      <c r="N65"/>
    </row>
    <row r="67" spans="1:14" s="5" customFormat="1" x14ac:dyDescent="0.25">
      <c r="A67" t="str">
        <f>"~~~~ wurf.ew.1.20.0."&amp;$D$44</f>
        <v>~~~~ wurf.ew.1.20.0.12</v>
      </c>
      <c r="C67"/>
      <c r="D67"/>
      <c r="F67"/>
      <c r="G67"/>
      <c r="H67"/>
      <c r="I67"/>
      <c r="J67"/>
      <c r="K67"/>
      <c r="L67"/>
      <c r="M67"/>
      <c r="N67"/>
    </row>
    <row r="68" spans="1:14" s="5" customFormat="1" x14ac:dyDescent="0.25">
      <c r="A68" t="str">
        <f>"EW: "&amp;$C$44&amp;"+"&amp;$D$44</f>
        <v>EW: Schmerzen+12</v>
      </c>
      <c r="C68"/>
      <c r="D68"/>
      <c r="F68"/>
      <c r="G68"/>
      <c r="H68"/>
      <c r="I68"/>
      <c r="J68"/>
      <c r="K68"/>
      <c r="L68"/>
      <c r="M68"/>
      <c r="N68"/>
    </row>
    <row r="69" spans="1:14" x14ac:dyDescent="0.25">
      <c r="A69" t="str">
        <f>"~~~~"</f>
        <v>~~~~</v>
      </c>
    </row>
    <row r="70" spans="1:14" s="5" customFormat="1" x14ac:dyDescent="0.25">
      <c r="A70"/>
      <c r="C70"/>
      <c r="D70"/>
      <c r="F70"/>
      <c r="G70"/>
      <c r="H70"/>
      <c r="I70"/>
      <c r="J70"/>
      <c r="K70"/>
      <c r="L70"/>
      <c r="M70"/>
      <c r="N70"/>
    </row>
    <row r="71" spans="1:14" s="5" customFormat="1" x14ac:dyDescent="0.25">
      <c r="A71" t="str">
        <f>"~~~~ wurf.ew.1.20.0."&amp;$D$45</f>
        <v>~~~~ wurf.ew.1.20.0.12</v>
      </c>
      <c r="C71"/>
      <c r="D71"/>
      <c r="F71"/>
      <c r="G71"/>
      <c r="H71"/>
      <c r="I71"/>
      <c r="J71"/>
      <c r="K71"/>
      <c r="L71"/>
      <c r="M71"/>
      <c r="N71"/>
    </row>
    <row r="72" spans="1:14" s="5" customFormat="1" x14ac:dyDescent="0.25">
      <c r="A72" t="str">
        <f>"EW: "&amp;$C$45&amp;"+"&amp;$D$45</f>
        <v>EW: Zauber 8+12</v>
      </c>
      <c r="C72"/>
      <c r="D72"/>
      <c r="F72"/>
      <c r="G72"/>
      <c r="H72"/>
      <c r="I72"/>
      <c r="J72"/>
      <c r="K72"/>
      <c r="L72"/>
      <c r="M72"/>
      <c r="N72"/>
    </row>
    <row r="73" spans="1:14" x14ac:dyDescent="0.25">
      <c r="A73" t="str">
        <f>"~~~~"</f>
        <v>~~~~</v>
      </c>
    </row>
    <row r="75" spans="1:14" x14ac:dyDescent="0.25">
      <c r="A75" t="str">
        <f>"~~~~ wurf.ew.1.20.0."&amp;$D$46</f>
        <v>~~~~ wurf.ew.1.20.0.12</v>
      </c>
    </row>
    <row r="76" spans="1:14" x14ac:dyDescent="0.25">
      <c r="A76" t="str">
        <f>"EW: "&amp;$C$46&amp;"+"&amp;$D$46</f>
        <v>EW: Zauber 9+12</v>
      </c>
    </row>
    <row r="77" spans="1:14" x14ac:dyDescent="0.25">
      <c r="A77" t="str">
        <f>"~~~~"</f>
        <v>~~~~</v>
      </c>
    </row>
    <row r="79" spans="1:14" x14ac:dyDescent="0.25">
      <c r="A79" t="str">
        <f>"~~~~ wurf.ew.1.20.0."&amp;$D$47</f>
        <v>~~~~ wurf.ew.1.20.0.12</v>
      </c>
    </row>
    <row r="80" spans="1:14" x14ac:dyDescent="0.25">
      <c r="A80" t="str">
        <f>"EW: "&amp;$C$47&amp;"+"&amp;$D$47</f>
        <v>EW: Zauber 10+12</v>
      </c>
    </row>
    <row r="81" spans="1:1" x14ac:dyDescent="0.25">
      <c r="A81" t="str">
        <f>"~~~~"</f>
        <v>~~~~</v>
      </c>
    </row>
    <row r="83" spans="1:1" x14ac:dyDescent="0.25">
      <c r="A83" t="str">
        <f>"~~~~ wurf.ew.1.20.0."&amp;$D$48</f>
        <v>~~~~ wurf.ew.1.20.0.12</v>
      </c>
    </row>
    <row r="84" spans="1:1" x14ac:dyDescent="0.25">
      <c r="A84" t="str">
        <f>"EW: "&amp;$C$48&amp;"+"&amp;$D$48</f>
        <v>EW: Zauber 11+12</v>
      </c>
    </row>
    <row r="85" spans="1:1" x14ac:dyDescent="0.25">
      <c r="A85" t="str">
        <f>"~~~~"</f>
        <v>~~~~</v>
      </c>
    </row>
    <row r="87" spans="1:1" x14ac:dyDescent="0.25">
      <c r="A87" t="str">
        <f>"~~~~ wurf.ew.1.20.0."&amp;$D$49</f>
        <v>~~~~ wurf.ew.1.20.0.12</v>
      </c>
    </row>
    <row r="88" spans="1:1" x14ac:dyDescent="0.25">
      <c r="A88" t="str">
        <f>"EW: "&amp;$C$49&amp;"+"&amp;$D$49</f>
        <v>EW: Zauber 12+12</v>
      </c>
    </row>
    <row r="89" spans="1:1" x14ac:dyDescent="0.25">
      <c r="A89" t="str">
        <f>"~~~~"</f>
        <v>~~~~</v>
      </c>
    </row>
    <row r="91" spans="1:1" x14ac:dyDescent="0.25">
      <c r="A91" t="str">
        <f>"~~~~ wurf.ew.1.20.0."&amp;$D$50</f>
        <v>~~~~ wurf.ew.1.20.0.12</v>
      </c>
    </row>
    <row r="92" spans="1:1" x14ac:dyDescent="0.25">
      <c r="A92" t="str">
        <f>"EW: "&amp;$C$50&amp;"+"&amp;$D$50</f>
        <v>EW: Zauber 13+12</v>
      </c>
    </row>
    <row r="93" spans="1:1" x14ac:dyDescent="0.25">
      <c r="A93" t="str">
        <f>"~~~~"</f>
        <v>~~~~</v>
      </c>
    </row>
    <row r="95" spans="1:1" x14ac:dyDescent="0.25">
      <c r="A95" t="str">
        <f>"~~~~ wurf.ew.1.20.0."&amp;$D$51</f>
        <v>~~~~ wurf.ew.1.20.0.12</v>
      </c>
    </row>
    <row r="96" spans="1:1" x14ac:dyDescent="0.25">
      <c r="A96" t="str">
        <f>"EW: "&amp;$C$51&amp;"+"&amp;$D$51</f>
        <v>EW: Zauber 14+12</v>
      </c>
    </row>
    <row r="97" spans="1:1" x14ac:dyDescent="0.25">
      <c r="A97" t="str">
        <f>"~~~~"</f>
        <v>~~~~</v>
      </c>
    </row>
    <row r="99" spans="1:1" x14ac:dyDescent="0.25">
      <c r="A99" t="str">
        <f>"~~~~ wurf.ew.1.20.0."&amp;$D$52</f>
        <v>~~~~ wurf.ew.1.20.0.12</v>
      </c>
    </row>
    <row r="100" spans="1:1" x14ac:dyDescent="0.25">
      <c r="A100" t="str">
        <f>"EW: "&amp;$C$52&amp;"+"&amp;$D$52</f>
        <v>EW: Zauber 15+12</v>
      </c>
    </row>
    <row r="101" spans="1:1" x14ac:dyDescent="0.25">
      <c r="A101" t="str">
        <f>"~~~~"</f>
        <v>~~~~</v>
      </c>
    </row>
    <row r="103" spans="1:1" x14ac:dyDescent="0.25">
      <c r="A103" t="str">
        <f>"~~~~ wurf.ew.1.20.0."&amp;$D$53</f>
        <v>~~~~ wurf.ew.1.20.0.12</v>
      </c>
    </row>
    <row r="104" spans="1:1" x14ac:dyDescent="0.25">
      <c r="A104" t="str">
        <f>"EW: "&amp;$C$53&amp;"+"&amp;$D$53</f>
        <v>EW: Zauber 16+12</v>
      </c>
    </row>
    <row r="105" spans="1:1" x14ac:dyDescent="0.25">
      <c r="A105" t="str">
        <f>"~~~~"</f>
        <v>~~~~</v>
      </c>
    </row>
    <row r="106" spans="1:1" x14ac:dyDescent="0.25">
      <c r="A106" s="5"/>
    </row>
    <row r="107" spans="1:1" x14ac:dyDescent="0.25">
      <c r="A107" t="str">
        <f>"~~~~ wurf.ew.1.20.0."&amp;$D$54</f>
        <v>~~~~ wurf.ew.1.20.0.12</v>
      </c>
    </row>
    <row r="108" spans="1:1" x14ac:dyDescent="0.25">
      <c r="A108" t="str">
        <f>"EW: "&amp;$C$54&amp;"+"&amp;$D$54</f>
        <v>EW: Zauber 17+12</v>
      </c>
    </row>
    <row r="109" spans="1:1" x14ac:dyDescent="0.25">
      <c r="A109" t="str">
        <f>"~~~~"</f>
        <v>~~~~</v>
      </c>
    </row>
    <row r="110" spans="1:1" x14ac:dyDescent="0.25">
      <c r="A110" s="5"/>
    </row>
    <row r="111" spans="1:1" x14ac:dyDescent="0.25">
      <c r="A111" t="str">
        <f>"~~~~ wurf.ew.1.20.0."&amp;$D$55</f>
        <v>~~~~ wurf.ew.1.20.0.12</v>
      </c>
    </row>
    <row r="112" spans="1:1" x14ac:dyDescent="0.25">
      <c r="A112" t="str">
        <f>"EW: "&amp;$C$55&amp;"+"&amp;$D$55</f>
        <v>EW: Zauber 18+12</v>
      </c>
    </row>
    <row r="113" spans="1:1" x14ac:dyDescent="0.25">
      <c r="A113" t="str">
        <f>"~~~~"</f>
        <v>~~~~</v>
      </c>
    </row>
    <row r="115" spans="1:1" x14ac:dyDescent="0.25">
      <c r="A115" t="str">
        <f>"~~~~ wurf.ew.1.20.0."&amp;$D$56</f>
        <v>~~~~ wurf.ew.1.20.0.12</v>
      </c>
    </row>
    <row r="116" spans="1:1" x14ac:dyDescent="0.25">
      <c r="A116" t="str">
        <f>"EW: "&amp;$C$56&amp;"+"&amp;$D$56</f>
        <v>EW: Zauber 19+12</v>
      </c>
    </row>
    <row r="117" spans="1:1" x14ac:dyDescent="0.25">
      <c r="A117" t="str">
        <f>"~~~~"</f>
        <v>~~~~</v>
      </c>
    </row>
    <row r="119" spans="1:1" x14ac:dyDescent="0.25">
      <c r="A119" t="str">
        <f>"~~~~ wurf.ew.1.20.0."&amp;$D$57</f>
        <v>~~~~ wurf.ew.1.20.0.12</v>
      </c>
    </row>
    <row r="120" spans="1:1" x14ac:dyDescent="0.25">
      <c r="A120" t="str">
        <f>"EW: "&amp;$C$57&amp;"+"&amp;$D$57</f>
        <v>EW: Zauber 20+12</v>
      </c>
    </row>
    <row r="121" spans="1:1" x14ac:dyDescent="0.25">
      <c r="A121" t="str">
        <f>"~~~~"</f>
        <v>~~~~</v>
      </c>
    </row>
    <row r="122" spans="1:1" x14ac:dyDescent="0.25">
      <c r="A122" s="7" t="s">
        <v>79</v>
      </c>
    </row>
    <row r="123" spans="1:1" x14ac:dyDescent="0.25">
      <c r="A123" t="str">
        <f>"~~~~ lpap."&amp;$D$3&amp;E3&amp;"."&amp;E7&amp;"."&amp;E9</f>
        <v>~~~~ lpap.Finsterer Gesell1.12.16</v>
      </c>
    </row>
    <row r="124" spans="1:1" x14ac:dyDescent="0.25">
      <c r="A124" t="str">
        <f>"~~~~"</f>
        <v>~~~~</v>
      </c>
    </row>
    <row r="125" spans="1:1" x14ac:dyDescent="0.25">
      <c r="A125" s="5"/>
    </row>
    <row r="126" spans="1:1" x14ac:dyDescent="0.25">
      <c r="A126" t="str">
        <f>"~~~~ lpap."&amp;$D$3&amp;F3&amp;"."&amp;F7&amp;"."&amp;F9</f>
        <v>~~~~ lpap.Finsterer Gesell2.12.16</v>
      </c>
    </row>
    <row r="127" spans="1:1" x14ac:dyDescent="0.25">
      <c r="A127" t="str">
        <f t="shared" ref="A127:A142" si="1">"~~~~"</f>
        <v>~~~~</v>
      </c>
    </row>
    <row r="128" spans="1:1" x14ac:dyDescent="0.25">
      <c r="A128" s="5"/>
    </row>
    <row r="129" spans="1:1" x14ac:dyDescent="0.25">
      <c r="A129" t="str">
        <f>"~~~~ lpap."&amp;$D$3&amp;G3&amp;"."&amp;G7&amp;"."&amp;G9</f>
        <v>~~~~ lpap.Finsterer Gesell3.12.16</v>
      </c>
    </row>
    <row r="130" spans="1:1" x14ac:dyDescent="0.25">
      <c r="A130" t="str">
        <f t="shared" si="1"/>
        <v>~~~~</v>
      </c>
    </row>
    <row r="131" spans="1:1" x14ac:dyDescent="0.25">
      <c r="A131" s="5"/>
    </row>
    <row r="132" spans="1:1" x14ac:dyDescent="0.25">
      <c r="A132" t="str">
        <f>"~~~~ lpap."&amp;$D$3&amp;H3&amp;"."&amp;H7&amp;"."&amp;H9</f>
        <v>~~~~ lpap.Finsterer Gesell4.12.16</v>
      </c>
    </row>
    <row r="133" spans="1:1" x14ac:dyDescent="0.25">
      <c r="A133" t="str">
        <f t="shared" si="1"/>
        <v>~~~~</v>
      </c>
    </row>
    <row r="134" spans="1:1" x14ac:dyDescent="0.25">
      <c r="A134" s="5"/>
    </row>
    <row r="135" spans="1:1" x14ac:dyDescent="0.25">
      <c r="A135" t="str">
        <f>"~~~~ lpap."&amp;$D$3&amp;I3&amp;"."&amp;I7&amp;"."&amp;I9</f>
        <v>~~~~ lpap.Finsterer Gesell5.12.16</v>
      </c>
    </row>
    <row r="136" spans="1:1" x14ac:dyDescent="0.25">
      <c r="A136" t="str">
        <f t="shared" si="1"/>
        <v>~~~~</v>
      </c>
    </row>
    <row r="137" spans="1:1" x14ac:dyDescent="0.25">
      <c r="A137" s="5"/>
    </row>
    <row r="138" spans="1:1" x14ac:dyDescent="0.25">
      <c r="A138" t="str">
        <f>"~~~~ lpap."&amp;$D$3&amp;J3&amp;"."&amp;J7&amp;"."&amp;J9</f>
        <v>~~~~ lpap.Finsterer Gesell6.12.16</v>
      </c>
    </row>
    <row r="139" spans="1:1" x14ac:dyDescent="0.25">
      <c r="A139" t="str">
        <f t="shared" si="1"/>
        <v>~~~~</v>
      </c>
    </row>
    <row r="141" spans="1:1" x14ac:dyDescent="0.25">
      <c r="A141" t="str">
        <f>"~~~~ lpap."&amp;$D$3&amp;K3&amp;"."&amp;K7&amp;"."&amp;K9</f>
        <v>~~~~ lpap.Finsterer Gesell7.12.16</v>
      </c>
    </row>
    <row r="142" spans="1:1" x14ac:dyDescent="0.25">
      <c r="A142" t="str">
        <f t="shared" si="1"/>
        <v>~~~~</v>
      </c>
    </row>
    <row r="144" spans="1:1" x14ac:dyDescent="0.25">
      <c r="A144" t="str">
        <f>"~~~~ lpap."&amp;$D$3&amp;L3&amp;"."&amp;L7&amp;"."&amp;L9</f>
        <v>~~~~ lpap.Finsterer Gesell8.12.16</v>
      </c>
    </row>
    <row r="145" spans="1:1" x14ac:dyDescent="0.25">
      <c r="A145" t="str">
        <f>"~~~~"</f>
        <v>~~~~</v>
      </c>
    </row>
    <row r="147" spans="1:1" x14ac:dyDescent="0.25">
      <c r="A147" t="str">
        <f>"~~~~ lpap."&amp;$D$3&amp;M3&amp;"."&amp;M7&amp;"."&amp;M9</f>
        <v>~~~~ lpap.Finsterer Gesell9.12.16</v>
      </c>
    </row>
    <row r="148" spans="1:1" x14ac:dyDescent="0.25">
      <c r="A148" t="str">
        <f>"~~~~"</f>
        <v>~~~~</v>
      </c>
    </row>
    <row r="150" spans="1:1" x14ac:dyDescent="0.25">
      <c r="A150" t="str">
        <f>"~~~~ lpap."&amp;$D$3&amp;N3&amp;"."&amp;N7&amp;"."&amp;N9</f>
        <v>~~~~ lpap.Finsterer Gesell10.12.16</v>
      </c>
    </row>
    <row r="151" spans="1:1" x14ac:dyDescent="0.25">
      <c r="A151" t="str">
        <f>"~~~~"</f>
        <v>~~~~</v>
      </c>
    </row>
    <row r="157" spans="1:1" x14ac:dyDescent="0.25">
      <c r="A157" s="7" t="s">
        <v>79</v>
      </c>
    </row>
    <row r="158" spans="1:1" x14ac:dyDescent="0.25">
      <c r="A158" s="7" t="s">
        <v>79</v>
      </c>
    </row>
  </sheetData>
  <mergeCells count="6">
    <mergeCell ref="B29:B33"/>
    <mergeCell ref="B7:B8"/>
    <mergeCell ref="B9:B10"/>
    <mergeCell ref="B16:B18"/>
    <mergeCell ref="B19:B23"/>
    <mergeCell ref="B24:B2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J9" sqref="J9"/>
    </sheetView>
  </sheetViews>
  <sheetFormatPr baseColWidth="10" defaultRowHeight="15" x14ac:dyDescent="0.25"/>
  <cols>
    <col min="2" max="2" width="6.42578125" customWidth="1"/>
    <col min="3" max="3" width="6.42578125" hidden="1" customWidth="1"/>
    <col min="4" max="4" width="25.85546875" customWidth="1"/>
    <col min="5" max="6" width="6.42578125" customWidth="1"/>
    <col min="7" max="7" width="30" customWidth="1"/>
    <col min="8" max="9" width="6.42578125" customWidth="1"/>
    <col min="10" max="10" width="33.7109375" customWidth="1"/>
    <col min="11" max="12" width="6.42578125" customWidth="1"/>
    <col min="13" max="13" width="36" customWidth="1"/>
    <col min="14" max="15" width="6.42578125" customWidth="1"/>
    <col min="16" max="16" width="36.140625" customWidth="1"/>
    <col min="17" max="18" width="6.42578125" customWidth="1"/>
    <col min="19" max="19" width="28" customWidth="1"/>
    <col min="20" max="21" width="6.42578125" customWidth="1"/>
    <col min="22" max="22" width="26.5703125" customWidth="1"/>
  </cols>
  <sheetData>
    <row r="1" spans="1:22" x14ac:dyDescent="0.25">
      <c r="A1" t="s">
        <v>23</v>
      </c>
      <c r="B1" s="10" t="s">
        <v>31</v>
      </c>
      <c r="C1" s="10"/>
      <c r="D1" s="6"/>
      <c r="E1" s="10" t="s">
        <v>32</v>
      </c>
      <c r="F1" s="10"/>
      <c r="G1" s="6"/>
      <c r="H1" s="10" t="s">
        <v>30</v>
      </c>
      <c r="I1" s="10"/>
      <c r="K1" s="10" t="s">
        <v>49</v>
      </c>
      <c r="L1" s="10"/>
      <c r="N1" s="10" t="s">
        <v>50</v>
      </c>
      <c r="O1" s="10"/>
      <c r="Q1" s="10" t="s">
        <v>51</v>
      </c>
      <c r="R1" s="10"/>
      <c r="T1" s="10" t="s">
        <v>76</v>
      </c>
      <c r="U1" s="10"/>
    </row>
    <row r="2" spans="1:22" x14ac:dyDescent="0.25">
      <c r="B2" t="s">
        <v>33</v>
      </c>
      <c r="C2">
        <f ca="1">RANDBETWEEN(1,3)</f>
        <v>1</v>
      </c>
      <c r="D2" t="e">
        <f>Formel</f>
        <v>#NAME?</v>
      </c>
      <c r="E2" t="s">
        <v>36</v>
      </c>
      <c r="F2">
        <f ca="1">RANDBETWEEN(1,4)</f>
        <v>1</v>
      </c>
      <c r="G2" t="e">
        <f>Formel</f>
        <v>#NAME?</v>
      </c>
      <c r="H2" t="s">
        <v>21</v>
      </c>
      <c r="I2">
        <f ca="1">RANDBETWEEN(1,6)</f>
        <v>4</v>
      </c>
      <c r="J2" t="e">
        <f>Formel</f>
        <v>#NAME?</v>
      </c>
      <c r="K2" t="s">
        <v>52</v>
      </c>
      <c r="L2">
        <f ca="1">RANDBETWEEN(1,8)</f>
        <v>5</v>
      </c>
      <c r="M2" t="e">
        <f>Formel</f>
        <v>#NAME?</v>
      </c>
      <c r="N2" t="s">
        <v>60</v>
      </c>
      <c r="O2">
        <f ca="1">RANDBETWEEN(1,10)</f>
        <v>2</v>
      </c>
      <c r="P2" t="e">
        <f>Formel</f>
        <v>#NAME?</v>
      </c>
      <c r="Q2" t="s">
        <v>68</v>
      </c>
      <c r="R2">
        <f ca="1">RANDBETWEEN(1,20)</f>
        <v>20</v>
      </c>
      <c r="S2" t="e">
        <f>Formel</f>
        <v>#NAME?</v>
      </c>
      <c r="T2" t="s">
        <v>77</v>
      </c>
      <c r="U2">
        <f ca="1">RANDBETWEEN(1,100)</f>
        <v>84</v>
      </c>
      <c r="V2" t="e">
        <f>Formel</f>
        <v>#NAME?</v>
      </c>
    </row>
    <row r="3" spans="1:22" x14ac:dyDescent="0.25">
      <c r="B3" t="s">
        <v>34</v>
      </c>
      <c r="C3">
        <f ca="1">RANDBETWEEN(2,6)</f>
        <v>5</v>
      </c>
      <c r="D3" t="e">
        <f>Formel</f>
        <v>#NAME?</v>
      </c>
      <c r="E3" t="s">
        <v>37</v>
      </c>
      <c r="F3">
        <f ca="1">RANDBETWEEN(2,8)</f>
        <v>7</v>
      </c>
      <c r="G3" t="e">
        <f>Formel</f>
        <v>#NAME?</v>
      </c>
      <c r="H3" t="s">
        <v>22</v>
      </c>
      <c r="I3">
        <f ca="1">RANDBETWEEN(2,12)</f>
        <v>6</v>
      </c>
      <c r="J3" t="e">
        <f>Formel</f>
        <v>#NAME?</v>
      </c>
      <c r="K3" t="s">
        <v>53</v>
      </c>
      <c r="L3">
        <f ca="1">RANDBETWEEN(2,16)</f>
        <v>13</v>
      </c>
      <c r="M3" t="e">
        <f>Formel</f>
        <v>#NAME?</v>
      </c>
      <c r="N3" t="s">
        <v>61</v>
      </c>
      <c r="O3">
        <f ca="1">RANDBETWEEN(2,20)</f>
        <v>11</v>
      </c>
      <c r="P3" t="e">
        <f>Formel</f>
        <v>#NAME?</v>
      </c>
      <c r="Q3" t="s">
        <v>69</v>
      </c>
      <c r="R3">
        <f ca="1">RANDBETWEEN(2,40)</f>
        <v>17</v>
      </c>
      <c r="S3" t="e">
        <f>Formel</f>
        <v>#NAME?</v>
      </c>
    </row>
    <row r="4" spans="1:22" x14ac:dyDescent="0.25">
      <c r="B4" t="s">
        <v>35</v>
      </c>
      <c r="C4">
        <f ca="1">RANDBETWEEN(3,9)</f>
        <v>3</v>
      </c>
      <c r="D4" t="e">
        <f>Formel</f>
        <v>#NAME?</v>
      </c>
      <c r="E4" t="s">
        <v>38</v>
      </c>
      <c r="F4">
        <f ca="1">RANDBETWEEN(3,12)</f>
        <v>9</v>
      </c>
      <c r="G4" t="e">
        <f>Formel</f>
        <v>#NAME?</v>
      </c>
      <c r="H4" t="s">
        <v>24</v>
      </c>
      <c r="I4">
        <f ca="1">RANDBETWEEN(3,18)</f>
        <v>4</v>
      </c>
      <c r="J4" t="e">
        <f>Formel</f>
        <v>#NAME?</v>
      </c>
      <c r="K4" t="s">
        <v>54</v>
      </c>
      <c r="L4">
        <f ca="1">RANDBETWEEN(3,24)</f>
        <v>10</v>
      </c>
      <c r="M4" t="e">
        <f>Formel</f>
        <v>#NAME?</v>
      </c>
      <c r="N4" t="s">
        <v>62</v>
      </c>
      <c r="O4">
        <f ca="1">RANDBETWEEN(3,30)</f>
        <v>12</v>
      </c>
      <c r="P4" t="e">
        <f>Formel</f>
        <v>#NAME?</v>
      </c>
      <c r="Q4" t="s">
        <v>70</v>
      </c>
      <c r="R4">
        <f ca="1">RANDBETWEEN(3,60)</f>
        <v>36</v>
      </c>
      <c r="S4" t="e">
        <f>Formel</f>
        <v>#NAME?</v>
      </c>
    </row>
    <row r="5" spans="1:22" x14ac:dyDescent="0.25">
      <c r="B5" t="s">
        <v>39</v>
      </c>
      <c r="C5">
        <f ca="1">RANDBETWEEN(4,12)</f>
        <v>6</v>
      </c>
      <c r="D5" t="e">
        <f>Formel</f>
        <v>#NAME?</v>
      </c>
      <c r="E5" t="s">
        <v>44</v>
      </c>
      <c r="F5">
        <f ca="1">RANDBETWEEN(4,16)</f>
        <v>15</v>
      </c>
      <c r="G5" t="e">
        <f>Formel</f>
        <v>#NAME?</v>
      </c>
      <c r="H5" t="s">
        <v>25</v>
      </c>
      <c r="I5">
        <f ca="1">RANDBETWEEN(4,24)</f>
        <v>10</v>
      </c>
      <c r="J5" t="e">
        <f>Formel</f>
        <v>#NAME?</v>
      </c>
      <c r="K5" t="s">
        <v>55</v>
      </c>
      <c r="L5">
        <f ca="1">RANDBETWEEN(4,32)</f>
        <v>22</v>
      </c>
      <c r="M5" t="e">
        <f>Formel</f>
        <v>#NAME?</v>
      </c>
      <c r="N5" t="s">
        <v>63</v>
      </c>
      <c r="O5">
        <f ca="1">RANDBETWEEN(4,40)</f>
        <v>25</v>
      </c>
      <c r="P5" t="e">
        <f>Formel</f>
        <v>#NAME?</v>
      </c>
      <c r="Q5" t="s">
        <v>71</v>
      </c>
      <c r="R5">
        <f ca="1">RANDBETWEEN(4,80)</f>
        <v>53</v>
      </c>
      <c r="S5" t="e">
        <f>Formel</f>
        <v>#NAME?</v>
      </c>
    </row>
    <row r="6" spans="1:22" x14ac:dyDescent="0.25">
      <c r="B6" t="s">
        <v>40</v>
      </c>
      <c r="C6">
        <f ca="1">RANDBETWEEN(5,15)</f>
        <v>10</v>
      </c>
      <c r="D6" t="e">
        <f>Formel</f>
        <v>#NAME?</v>
      </c>
      <c r="E6" t="s">
        <v>45</v>
      </c>
      <c r="F6">
        <f ca="1">RANDBETWEEN(5,20)</f>
        <v>5</v>
      </c>
      <c r="G6" t="e">
        <f>Formel</f>
        <v>#NAME?</v>
      </c>
      <c r="H6" t="s">
        <v>26</v>
      </c>
      <c r="I6">
        <f ca="1">RANDBETWEEN(5,30)</f>
        <v>7</v>
      </c>
      <c r="J6" t="e">
        <f>Formel</f>
        <v>#NAME?</v>
      </c>
      <c r="K6" t="s">
        <v>56</v>
      </c>
      <c r="L6">
        <f ca="1">RANDBETWEEN(5,40)</f>
        <v>29</v>
      </c>
      <c r="M6" t="e">
        <f>Formel</f>
        <v>#NAME?</v>
      </c>
      <c r="N6" t="s">
        <v>64</v>
      </c>
      <c r="O6">
        <f ca="1">RANDBETWEEN(5,50)</f>
        <v>36</v>
      </c>
      <c r="P6" t="e">
        <f>Formel</f>
        <v>#NAME?</v>
      </c>
      <c r="Q6" t="s">
        <v>72</v>
      </c>
      <c r="R6">
        <f ca="1">RANDBETWEEN(5,100)</f>
        <v>27</v>
      </c>
      <c r="S6" t="e">
        <f>Formel</f>
        <v>#NAME?</v>
      </c>
    </row>
    <row r="7" spans="1:22" x14ac:dyDescent="0.25">
      <c r="B7" t="s">
        <v>41</v>
      </c>
      <c r="C7">
        <f ca="1">RANDBETWEEN(6,18)</f>
        <v>10</v>
      </c>
      <c r="D7" t="e">
        <f>Formel</f>
        <v>#NAME?</v>
      </c>
      <c r="E7" t="s">
        <v>46</v>
      </c>
      <c r="F7">
        <f ca="1">RANDBETWEEN(6,24)</f>
        <v>22</v>
      </c>
      <c r="G7" t="e">
        <f>Formel</f>
        <v>#NAME?</v>
      </c>
      <c r="H7" t="s">
        <v>27</v>
      </c>
      <c r="I7">
        <f ca="1">RANDBETWEEN(6,36)</f>
        <v>29</v>
      </c>
      <c r="J7" t="e">
        <f>Formel</f>
        <v>#NAME?</v>
      </c>
      <c r="K7" t="s">
        <v>57</v>
      </c>
      <c r="L7">
        <f ca="1">RANDBETWEEN(6,48)</f>
        <v>37</v>
      </c>
      <c r="M7" t="e">
        <f>Formel</f>
        <v>#NAME?</v>
      </c>
      <c r="N7" t="s">
        <v>65</v>
      </c>
      <c r="O7">
        <f ca="1">RANDBETWEEN(6,60)</f>
        <v>15</v>
      </c>
      <c r="P7" t="e">
        <f>Formel</f>
        <v>#NAME?</v>
      </c>
      <c r="Q7" t="s">
        <v>73</v>
      </c>
      <c r="R7">
        <f ca="1">RANDBETWEEN(6,120)</f>
        <v>100</v>
      </c>
      <c r="S7" t="e">
        <f>Formel</f>
        <v>#NAME?</v>
      </c>
    </row>
    <row r="8" spans="1:22" x14ac:dyDescent="0.25">
      <c r="B8" t="s">
        <v>42</v>
      </c>
      <c r="C8">
        <f ca="1">RANDBETWEEN(7,21)</f>
        <v>15</v>
      </c>
      <c r="D8" t="e">
        <f>Formel</f>
        <v>#NAME?</v>
      </c>
      <c r="E8" t="s">
        <v>47</v>
      </c>
      <c r="F8">
        <f ca="1">RANDBETWEEN(7,28)</f>
        <v>25</v>
      </c>
      <c r="G8" t="e">
        <f>Formel</f>
        <v>#NAME?</v>
      </c>
      <c r="H8" t="s">
        <v>28</v>
      </c>
      <c r="I8">
        <f ca="1">RANDBETWEEN(7,42)</f>
        <v>42</v>
      </c>
      <c r="J8" t="e">
        <f>Formel</f>
        <v>#NAME?</v>
      </c>
      <c r="K8" t="s">
        <v>58</v>
      </c>
      <c r="L8">
        <f ca="1">RANDBETWEEN(7,56)</f>
        <v>56</v>
      </c>
      <c r="M8" t="e">
        <f>Formel</f>
        <v>#NAME?</v>
      </c>
      <c r="N8" t="s">
        <v>66</v>
      </c>
      <c r="O8">
        <f ca="1">RANDBETWEEN(7,70)</f>
        <v>28</v>
      </c>
      <c r="P8" t="e">
        <f>Formel</f>
        <v>#NAME?</v>
      </c>
      <c r="Q8" t="s">
        <v>74</v>
      </c>
      <c r="R8">
        <f ca="1">RANDBETWEEN(7,140)</f>
        <v>17</v>
      </c>
      <c r="S8" t="e">
        <f>Formel</f>
        <v>#NAME?</v>
      </c>
    </row>
    <row r="9" spans="1:22" x14ac:dyDescent="0.25">
      <c r="B9" t="s">
        <v>43</v>
      </c>
      <c r="C9">
        <f ca="1">RANDBETWEEN(8,24)</f>
        <v>23</v>
      </c>
      <c r="D9" t="e">
        <f>Formel</f>
        <v>#NAME?</v>
      </c>
      <c r="E9" t="s">
        <v>48</v>
      </c>
      <c r="F9">
        <f ca="1">RANDBETWEEN(8,32)</f>
        <v>24</v>
      </c>
      <c r="G9" t="e">
        <f>Formel</f>
        <v>#NAME?</v>
      </c>
      <c r="H9" t="s">
        <v>29</v>
      </c>
      <c r="I9">
        <f ca="1">RANDBETWEEN(8,49)</f>
        <v>36</v>
      </c>
      <c r="J9" t="e">
        <f>Formel</f>
        <v>#NAME?</v>
      </c>
      <c r="K9" t="s">
        <v>59</v>
      </c>
      <c r="L9">
        <f ca="1">RANDBETWEEN(8,64)</f>
        <v>48</v>
      </c>
      <c r="M9" t="e">
        <f>Formel</f>
        <v>#NAME?</v>
      </c>
      <c r="N9" t="s">
        <v>67</v>
      </c>
      <c r="O9">
        <f ca="1">RANDBETWEEN(8,80)</f>
        <v>62</v>
      </c>
      <c r="P9" t="e">
        <f>Formel</f>
        <v>#NAME?</v>
      </c>
      <c r="Q9" t="s">
        <v>75</v>
      </c>
      <c r="R9">
        <f ca="1">RANDBETWEEN(8,160)</f>
        <v>100</v>
      </c>
      <c r="S9" t="e">
        <f>Formel</f>
        <v>#NAME?</v>
      </c>
    </row>
  </sheetData>
  <mergeCells count="7">
    <mergeCell ref="T1:U1"/>
    <mergeCell ref="H1:I1"/>
    <mergeCell ref="B1:C1"/>
    <mergeCell ref="E1:F1"/>
    <mergeCell ref="K1:L1"/>
    <mergeCell ref="N1:O1"/>
    <mergeCell ref="Q1:R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Beispielmagier 3</vt:lpstr>
      <vt:lpstr>Formeln und Werte</vt:lpstr>
    </vt:vector>
  </TitlesOfParts>
  <Company>Fiducia IT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XCR1002</dc:creator>
  <cp:lastModifiedBy>xcr1002</cp:lastModifiedBy>
  <dcterms:created xsi:type="dcterms:W3CDTF">2015-07-28T11:54:00Z</dcterms:created>
  <dcterms:modified xsi:type="dcterms:W3CDTF">2016-01-03T15:15:45Z</dcterms:modified>
</cp:coreProperties>
</file>